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nitoba, T45 ou Lievitati" sheetId="1" r:id="rId3"/>
    <sheet state="visible" name="Farinha de Glúten" sheetId="2" r:id="rId4"/>
    <sheet state="visible" name="Glúten em Pó" sheetId="3" r:id="rId5"/>
  </sheets>
  <definedNames/>
  <calcPr/>
</workbook>
</file>

<file path=xl/sharedStrings.xml><?xml version="1.0" encoding="utf-8"?>
<sst xmlns="http://schemas.openxmlformats.org/spreadsheetml/2006/main" count="205" uniqueCount="45">
  <si>
    <t>IMPORTANTE: Para editar esta planilha
é necessário fazer uma cópia.
Clique em "Arquivo &gt; Fazer uma cópia..."</t>
  </si>
  <si>
    <t>RENDIMENTO - Quantas colombas você quer fazer?</t>
  </si>
  <si>
    <t>Quantidade de colombas</t>
  </si>
  <si>
    <t>Quantidade de massa em cada colomba</t>
  </si>
  <si>
    <t>Colomba de 1000 g</t>
  </si>
  <si>
    <t xml:space="preserve">Colomba de 500 g </t>
  </si>
  <si>
    <t xml:space="preserve">Colomba de 100 g </t>
  </si>
  <si>
    <t>RECHEIO - Qual a proporção de recheio em relação ao total de massa? (recomendamos entre 7% a 9%)</t>
  </si>
  <si>
    <t>INGREDIENTES</t>
  </si>
  <si>
    <t>Primeira massa</t>
  </si>
  <si>
    <t>gramas</t>
  </si>
  <si>
    <t>%padeiro</t>
  </si>
  <si>
    <t>Gemas*</t>
  </si>
  <si>
    <t>Açúcar</t>
  </si>
  <si>
    <t>Farinha de trigo forte</t>
  </si>
  <si>
    <t>Fermento natural líquido</t>
  </si>
  <si>
    <t>Água</t>
  </si>
  <si>
    <t>Manteiga sem sal</t>
  </si>
  <si>
    <t>TOTAL</t>
  </si>
  <si>
    <t>Pasta de Laranja</t>
  </si>
  <si>
    <t>Laranja cristalizada</t>
  </si>
  <si>
    <t>Segunda massa</t>
  </si>
  <si>
    <t>Leite integral em pó</t>
  </si>
  <si>
    <t>Mel</t>
  </si>
  <si>
    <t>Sal</t>
  </si>
  <si>
    <t>Extrato de baunilha</t>
  </si>
  <si>
    <r>
      <rPr>
        <b/>
        <sz val="11.0"/>
      </rPr>
      <t xml:space="preserve">Massa total
</t>
    </r>
    <r>
      <rPr>
        <b val="0"/>
        <sz val="9.0"/>
      </rPr>
      <t>1ª + 2ª + Pasta</t>
    </r>
  </si>
  <si>
    <t>Farinha de trigo</t>
  </si>
  <si>
    <t xml:space="preserve">Fermento natural </t>
  </si>
  <si>
    <t xml:space="preserve">Extrato de baunilha </t>
  </si>
  <si>
    <t>Manteiga</t>
  </si>
  <si>
    <t>Laranja Cristalizada</t>
  </si>
  <si>
    <t>Recheio</t>
  </si>
  <si>
    <t>TOTAL (com recheio)</t>
  </si>
  <si>
    <t>Recheio para Colomba</t>
  </si>
  <si>
    <t>Glacê de Amêndoas</t>
  </si>
  <si>
    <t>Farinha de Amêndoa</t>
  </si>
  <si>
    <t>Claras</t>
  </si>
  <si>
    <t>Amido de Milho</t>
  </si>
  <si>
    <t>* 1 ovo ≈ 40g clara + 20g gema</t>
  </si>
  <si>
    <t xml:space="preserve">Copyright © Amo Pão Caseiro. Todos os direitos reservados.
Este conteúdo é parte exclusiva do Curso Colomba Pascal de Fermento Natural do Amo Pão Caseiro. É proibida a reprodução total, parcial ou divulgação comercial sem a autorização prévia e expressa do autor.
</t>
  </si>
  <si>
    <t>Farinha de glúten</t>
  </si>
  <si>
    <r>
      <rPr>
        <b/>
        <sz val="11.0"/>
      </rPr>
      <t xml:space="preserve">Massa total
</t>
    </r>
    <r>
      <rPr>
        <b val="0"/>
        <sz val="9.0"/>
      </rPr>
      <t>1ª + 2ª + Pasta</t>
    </r>
  </si>
  <si>
    <t>Glúten em pó</t>
  </si>
  <si>
    <r>
      <rPr>
        <b/>
        <sz val="11.0"/>
      </rPr>
      <t xml:space="preserve">Massa total
</t>
    </r>
    <r>
      <rPr>
        <b val="0"/>
        <sz val="9.0"/>
      </rPr>
      <t>1ª + 2ª + Pasta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</si>
</sst>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0.0"/>
      <color rgb="FF000000"/>
      <name val="Arial"/>
    </font>
    <font>
      <b/>
      <sz val="12.0"/>
      <name val="Arial"/>
    </font>
    <font>
      <b/>
      <sz val="14.0"/>
    </font>
    <font>
      <b/>
    </font>
    <font>
      <sz val="11.0"/>
    </font>
    <font>
      <sz val="11.0"/>
      <color rgb="FF999999"/>
    </font>
    <font>
      <sz val="12.0"/>
      <color rgb="FF000000"/>
    </font>
    <font>
      <b/>
      <sz val="10.0"/>
    </font>
    <font>
      <b/>
      <sz val="11.0"/>
    </font>
    <font>
      <i/>
      <sz val="9.0"/>
    </font>
    <font>
      <i/>
      <sz val="8.0"/>
      <color rgb="FF999999"/>
    </font>
  </fonts>
  <fills count="6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E0E2E5"/>
        <bgColor rgb="FFE0E2E5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</fills>
  <borders count="4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3" fontId="2" numFmtId="0" xfId="0" applyAlignment="1" applyFill="1" applyFont="1">
      <alignment horizontal="center" readingOrder="0" shrinkToFit="0" vertical="center" wrapText="0"/>
    </xf>
    <xf borderId="0" fillId="4" fontId="3" numFmtId="0" xfId="0" applyAlignment="1" applyFill="1" applyFont="1">
      <alignment horizontal="center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5" fontId="4" numFmtId="0" xfId="0" applyAlignment="1" applyFill="1" applyFont="1">
      <alignment shrinkToFit="0" vertical="center" wrapText="1"/>
    </xf>
    <xf borderId="0" fillId="5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readingOrder="0" shrinkToFit="0" wrapText="1"/>
    </xf>
    <xf borderId="1" fillId="0" fontId="4" numFmtId="0" xfId="0" applyAlignment="1" applyBorder="1" applyFont="1">
      <alignment horizontal="left" readingOrder="0"/>
    </xf>
    <xf borderId="0" fillId="0" fontId="5" numFmtId="0" xfId="0" applyAlignment="1" applyFont="1">
      <alignment horizontal="left" readingOrder="0"/>
    </xf>
    <xf borderId="2" fillId="0" fontId="4" numFmtId="0" xfId="0" applyAlignment="1" applyBorder="1" applyFont="1">
      <alignment horizontal="left" readingOrder="0"/>
    </xf>
    <xf borderId="3" fillId="0" fontId="4" numFmtId="0" xfId="0" applyAlignment="1" applyBorder="1" applyFont="1">
      <alignment horizontal="left" readingOrder="0"/>
    </xf>
    <xf borderId="0" fillId="2" fontId="3" numFmtId="0" xfId="0" applyAlignment="1" applyFont="1">
      <alignment readingOrder="0" shrinkToFit="0" vertical="center" wrapText="1"/>
    </xf>
    <xf borderId="0" fillId="2" fontId="6" numFmtId="0" xfId="0" applyAlignment="1" applyFont="1">
      <alignment horizontal="center" readingOrder="0" shrinkToFit="0" vertical="center" wrapText="0"/>
    </xf>
    <xf borderId="0" fillId="2" fontId="7" numFmtId="0" xfId="0" applyAlignment="1" applyFont="1">
      <alignment readingOrder="0" shrinkToFit="0" vertical="center" wrapText="0"/>
    </xf>
    <xf borderId="0" fillId="5" fontId="8" numFmtId="0" xfId="0" applyAlignment="1" applyFont="1">
      <alignment readingOrder="0" shrinkToFit="0" vertical="center" wrapText="1"/>
    </xf>
    <xf borderId="0" fillId="5" fontId="4" numFmtId="164" xfId="0" applyAlignment="1" applyFont="1" applyNumberFormat="1">
      <alignment horizontal="left" readingOrder="0" vertical="center"/>
    </xf>
    <xf borderId="0" fillId="5" fontId="5" numFmtId="0" xfId="0" applyAlignment="1" applyFont="1">
      <alignment horizontal="left" readingOrder="0" vertical="center"/>
    </xf>
    <xf borderId="0" fillId="0" fontId="4" numFmtId="1" xfId="0" applyAlignment="1" applyFont="1" applyNumberFormat="1">
      <alignment horizontal="left"/>
    </xf>
    <xf borderId="0" fillId="0" fontId="4" numFmtId="1" xfId="0" applyAlignment="1" applyFont="1" applyNumberFormat="1">
      <alignment horizontal="left" vertical="top"/>
    </xf>
    <xf borderId="0" fillId="0" fontId="4" numFmtId="0" xfId="0" applyAlignment="1" applyFont="1">
      <alignment shrinkToFit="0" wrapText="1"/>
    </xf>
    <xf borderId="0" fillId="0" fontId="4" numFmtId="164" xfId="0" applyAlignment="1" applyFont="1" applyNumberFormat="1">
      <alignment horizontal="left"/>
    </xf>
    <xf borderId="0" fillId="0" fontId="5" numFmtId="0" xfId="0" applyAlignment="1" applyFont="1">
      <alignment horizontal="left"/>
    </xf>
    <xf borderId="0" fillId="0" fontId="4" numFmtId="164" xfId="0" applyAlignment="1" applyFont="1" applyNumberFormat="1">
      <alignment horizontal="left" readingOrder="0"/>
    </xf>
    <xf borderId="0" fillId="0" fontId="5" numFmtId="164" xfId="0" applyAlignment="1" applyFont="1" applyNumberFormat="1">
      <alignment horizontal="left" readingOrder="0"/>
    </xf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horizontal="left" vertical="center"/>
    </xf>
    <xf borderId="0" fillId="0" fontId="5" numFmtId="164" xfId="0" applyAlignment="1" applyFont="1" applyNumberFormat="1">
      <alignment horizontal="left"/>
    </xf>
    <xf borderId="0" fillId="5" fontId="8" numFmtId="0" xfId="0" applyAlignment="1" applyFont="1">
      <alignment readingOrder="0" shrinkToFit="0" wrapText="1"/>
    </xf>
    <xf borderId="0" fillId="5" fontId="5" numFmtId="0" xfId="0" applyAlignment="1" applyFont="1">
      <alignment horizontal="left"/>
    </xf>
    <xf borderId="0" fillId="0" fontId="9" numFmtId="0" xfId="0" applyAlignment="1" applyFont="1">
      <alignment readingOrder="0" shrinkToFit="0" wrapText="1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466850" cy="4857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1466850" cy="7620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66850" cy="4857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466850" cy="7620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66850" cy="4857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466850" cy="76200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30.25"/>
    <col customWidth="1" min="3" max="3" width="29.63"/>
  </cols>
  <sheetData>
    <row r="1" ht="53.25" customHeight="1">
      <c r="A1" s="1" t="s">
        <v>0</v>
      </c>
    </row>
    <row r="2" ht="53.25" customHeight="1">
      <c r="A2" s="2"/>
    </row>
    <row r="3" ht="248.25" customHeight="1">
      <c r="A3" s="3"/>
    </row>
    <row r="4" ht="27.0" customHeight="1">
      <c r="A4" s="4" t="s">
        <v>1</v>
      </c>
    </row>
    <row r="5">
      <c r="A5" s="5"/>
      <c r="B5" s="6" t="s">
        <v>2</v>
      </c>
      <c r="C5" s="6" t="s">
        <v>3</v>
      </c>
    </row>
    <row r="6">
      <c r="A6" s="7" t="s">
        <v>4</v>
      </c>
      <c r="B6" s="8">
        <v>0.0</v>
      </c>
      <c r="C6" s="9">
        <v>1100.0</v>
      </c>
    </row>
    <row r="7">
      <c r="A7" s="7" t="s">
        <v>5</v>
      </c>
      <c r="B7" s="10">
        <v>2.0</v>
      </c>
      <c r="C7" s="9">
        <v>550.0</v>
      </c>
    </row>
    <row r="8">
      <c r="A8" s="7" t="s">
        <v>6</v>
      </c>
      <c r="B8" s="11">
        <v>0.0</v>
      </c>
      <c r="C8" s="9">
        <v>110.0</v>
      </c>
    </row>
    <row r="9" ht="30.75" customHeight="1">
      <c r="A9" s="12" t="s">
        <v>7</v>
      </c>
      <c r="C9" s="13">
        <v>7.91</v>
      </c>
    </row>
    <row r="10" ht="30.75" customHeight="1">
      <c r="A10" s="14" t="s">
        <v>8</v>
      </c>
    </row>
    <row r="11" ht="27.75" customHeight="1">
      <c r="A11" s="15" t="s">
        <v>9</v>
      </c>
      <c r="B11" s="16" t="s">
        <v>10</v>
      </c>
      <c r="C11" s="17" t="s">
        <v>11</v>
      </c>
    </row>
    <row r="12">
      <c r="A12" s="7" t="s">
        <v>12</v>
      </c>
      <c r="B12" s="18">
        <f>B19*C12/C19</f>
        <v>63.55944697</v>
      </c>
      <c r="C12" s="9">
        <v>27.5</v>
      </c>
    </row>
    <row r="13">
      <c r="A13" s="7" t="s">
        <v>13</v>
      </c>
      <c r="B13" s="18">
        <f>B19*C13/C19</f>
        <v>69.33757851</v>
      </c>
      <c r="C13" s="9">
        <v>30.0</v>
      </c>
    </row>
    <row r="14">
      <c r="A14" s="7" t="s">
        <v>14</v>
      </c>
      <c r="B14" s="18">
        <f>B19*C14/C19</f>
        <v>231.1252617</v>
      </c>
      <c r="C14" s="9">
        <v>100.0</v>
      </c>
    </row>
    <row r="15">
      <c r="A15" s="7" t="s">
        <v>15</v>
      </c>
      <c r="B15" s="19">
        <f>B19*C15/C19</f>
        <v>69.33757851</v>
      </c>
      <c r="C15" s="9">
        <v>30.0</v>
      </c>
    </row>
    <row r="16">
      <c r="A16" s="7" t="s">
        <v>16</v>
      </c>
      <c r="B16" s="18">
        <f>B19*C16/C19</f>
        <v>104.0063678</v>
      </c>
      <c r="C16" s="9">
        <v>45.0</v>
      </c>
    </row>
    <row r="17">
      <c r="A17" s="7" t="s">
        <v>17</v>
      </c>
      <c r="B17" s="18">
        <f>B19*C17/C19</f>
        <v>57.78131542</v>
      </c>
      <c r="C17" s="9">
        <v>25.0</v>
      </c>
    </row>
    <row r="18">
      <c r="A18" s="20"/>
      <c r="B18" s="21"/>
      <c r="C18" s="22"/>
    </row>
    <row r="19">
      <c r="A19" s="7" t="s">
        <v>18</v>
      </c>
      <c r="B19" s="18">
        <f>B36</f>
        <v>595.1475489</v>
      </c>
      <c r="C19" s="22">
        <f>SUM(C12:C17)</f>
        <v>257.5</v>
      </c>
    </row>
    <row r="20">
      <c r="A20" s="20"/>
      <c r="B20" s="21"/>
      <c r="C20" s="22"/>
    </row>
    <row r="21" ht="27.75" customHeight="1">
      <c r="A21" s="15" t="s">
        <v>19</v>
      </c>
      <c r="B21" s="16" t="s">
        <v>10</v>
      </c>
      <c r="C21" s="17" t="s">
        <v>11</v>
      </c>
    </row>
    <row r="22">
      <c r="A22" s="7" t="s">
        <v>20</v>
      </c>
      <c r="B22" s="18">
        <f>B25*C22/C25</f>
        <v>85.99650661</v>
      </c>
      <c r="C22" s="9">
        <v>25.8</v>
      </c>
    </row>
    <row r="23">
      <c r="A23" s="7" t="s">
        <v>17</v>
      </c>
      <c r="B23" s="18">
        <f>B25*C23/C25</f>
        <v>58.99760337</v>
      </c>
      <c r="C23" s="9">
        <v>17.7</v>
      </c>
    </row>
    <row r="24">
      <c r="A24" s="20"/>
      <c r="B24" s="18"/>
      <c r="C24" s="22"/>
    </row>
    <row r="25">
      <c r="A25" s="7" t="s">
        <v>18</v>
      </c>
      <c r="B25" s="18">
        <f>B35</f>
        <v>144.99411</v>
      </c>
      <c r="C25" s="22">
        <f>SUM(C22:C23)</f>
        <v>43.5</v>
      </c>
    </row>
    <row r="26">
      <c r="A26" s="20"/>
      <c r="B26" s="21"/>
      <c r="C26" s="22"/>
    </row>
    <row r="27" ht="27.75" customHeight="1">
      <c r="A27" s="15" t="s">
        <v>21</v>
      </c>
      <c r="B27" s="16" t="s">
        <v>10</v>
      </c>
      <c r="C27" s="17" t="s">
        <v>11</v>
      </c>
    </row>
    <row r="28">
      <c r="A28" s="7" t="s">
        <v>12</v>
      </c>
      <c r="B28" s="18">
        <f>C28*B38/C38</f>
        <v>63.6954956</v>
      </c>
      <c r="C28" s="9">
        <v>55.0</v>
      </c>
    </row>
    <row r="29">
      <c r="A29" s="7" t="s">
        <v>22</v>
      </c>
      <c r="B29" s="18">
        <f>C29*B38/C38</f>
        <v>3.011059792</v>
      </c>
      <c r="C29" s="9">
        <v>2.6</v>
      </c>
    </row>
    <row r="30">
      <c r="A30" s="7" t="s">
        <v>13</v>
      </c>
      <c r="B30" s="18">
        <f>C30*B38/C38</f>
        <v>57.904996</v>
      </c>
      <c r="C30" s="9">
        <v>50.0</v>
      </c>
    </row>
    <row r="31">
      <c r="A31" s="7" t="s">
        <v>14</v>
      </c>
      <c r="B31" s="18">
        <f>C31*B38/C38</f>
        <v>115.809992</v>
      </c>
      <c r="C31" s="9">
        <v>100.0</v>
      </c>
    </row>
    <row r="32">
      <c r="A32" s="7" t="s">
        <v>23</v>
      </c>
      <c r="B32" s="18">
        <f>C32*B38/C38</f>
        <v>23.1619984</v>
      </c>
      <c r="C32" s="9">
        <v>20.0</v>
      </c>
    </row>
    <row r="33">
      <c r="A33" s="7" t="s">
        <v>24</v>
      </c>
      <c r="B33" s="18">
        <f>C33*B38/C38</f>
        <v>3.47429976</v>
      </c>
      <c r="C33" s="9">
        <v>3.0</v>
      </c>
    </row>
    <row r="34">
      <c r="A34" s="7" t="s">
        <v>25</v>
      </c>
      <c r="B34" s="18">
        <f>C34*B38/C38</f>
        <v>5.7904996</v>
      </c>
      <c r="C34" s="9">
        <v>5.0</v>
      </c>
    </row>
    <row r="35">
      <c r="A35" s="7" t="s">
        <v>19</v>
      </c>
      <c r="B35" s="18">
        <f>C35*B38/C38</f>
        <v>144.99411</v>
      </c>
      <c r="C35" s="9">
        <v>125.2</v>
      </c>
    </row>
    <row r="36" ht="16.5" customHeight="1">
      <c r="A36" s="7" t="s">
        <v>9</v>
      </c>
      <c r="B36" s="18">
        <f>C36*B38/C38</f>
        <v>595.1475489</v>
      </c>
      <c r="C36" s="9">
        <v>513.9</v>
      </c>
    </row>
    <row r="37" ht="16.5" customHeight="1">
      <c r="A37" s="20"/>
      <c r="B37" s="18"/>
      <c r="C37" s="22"/>
    </row>
    <row r="38" ht="16.5" customHeight="1">
      <c r="A38" s="7" t="s">
        <v>18</v>
      </c>
      <c r="B38" s="18">
        <f>SUM(B54-B52)</f>
        <v>1012.99</v>
      </c>
      <c r="C38" s="22">
        <f>SUM(C28:C36)</f>
        <v>874.7</v>
      </c>
    </row>
    <row r="39" ht="16.5" customHeight="1">
      <c r="A39" s="20"/>
      <c r="B39" s="21"/>
      <c r="C39" s="22"/>
    </row>
    <row r="40" ht="27.75" customHeight="1">
      <c r="A40" s="15" t="s">
        <v>26</v>
      </c>
      <c r="B40" s="16" t="s">
        <v>10</v>
      </c>
      <c r="C40" s="17" t="s">
        <v>11</v>
      </c>
    </row>
    <row r="41">
      <c r="A41" s="7" t="s">
        <v>12</v>
      </c>
      <c r="B41" s="23">
        <f>SUM(B12,B28)</f>
        <v>127.2549426</v>
      </c>
      <c r="C41" s="24">
        <f>B41*C43/B43</f>
        <v>36.67973814</v>
      </c>
    </row>
    <row r="42">
      <c r="A42" s="7" t="s">
        <v>13</v>
      </c>
      <c r="B42" s="23">
        <f t="shared" ref="B42:B43" si="1">SUM(B13,B30)</f>
        <v>127.2425745</v>
      </c>
      <c r="C42" s="24">
        <f>B42*C43/B43</f>
        <v>36.67617319</v>
      </c>
    </row>
    <row r="43">
      <c r="A43" s="7" t="s">
        <v>27</v>
      </c>
      <c r="B43" s="23">
        <f t="shared" si="1"/>
        <v>346.9352537</v>
      </c>
      <c r="C43" s="24">
        <v>100.0</v>
      </c>
    </row>
    <row r="44">
      <c r="A44" s="7" t="s">
        <v>28</v>
      </c>
      <c r="B44" s="23">
        <f>B15</f>
        <v>69.33757851</v>
      </c>
      <c r="C44" s="24">
        <f>B44*C43/B43</f>
        <v>19.98574021</v>
      </c>
    </row>
    <row r="45">
      <c r="A45" s="7" t="s">
        <v>16</v>
      </c>
      <c r="B45" s="23">
        <f>SUM(B16,B32)</f>
        <v>127.1683662</v>
      </c>
      <c r="C45" s="24">
        <f>B45*C43/B43</f>
        <v>36.65478351</v>
      </c>
    </row>
    <row r="46">
      <c r="A46" s="25" t="s">
        <v>22</v>
      </c>
      <c r="B46" s="23">
        <f>B29</f>
        <v>3.011059792</v>
      </c>
      <c r="C46" s="24">
        <f>B46*C43/B43</f>
        <v>0.8679025149</v>
      </c>
    </row>
    <row r="47">
      <c r="A47" s="7" t="s">
        <v>23</v>
      </c>
      <c r="B47" s="23">
        <f t="shared" ref="B47:B49" si="2">B32</f>
        <v>23.1619984</v>
      </c>
      <c r="C47" s="24">
        <f>B47*C43/B43</f>
        <v>6.676173192</v>
      </c>
    </row>
    <row r="48">
      <c r="A48" s="7" t="s">
        <v>24</v>
      </c>
      <c r="B48" s="23">
        <f t="shared" si="2"/>
        <v>3.47429976</v>
      </c>
      <c r="C48" s="24">
        <f>B48*C43/B43</f>
        <v>1.001425979</v>
      </c>
    </row>
    <row r="49">
      <c r="A49" s="7" t="s">
        <v>29</v>
      </c>
      <c r="B49" s="23">
        <f t="shared" si="2"/>
        <v>5.7904996</v>
      </c>
      <c r="C49" s="24">
        <f>B49*C43/B43</f>
        <v>1.669043298</v>
      </c>
    </row>
    <row r="50">
      <c r="A50" s="7" t="s">
        <v>30</v>
      </c>
      <c r="B50" s="23">
        <f>SUM(B23,B17)</f>
        <v>116.7789188</v>
      </c>
      <c r="C50" s="24">
        <f>B50*C43/B43</f>
        <v>33.66014769</v>
      </c>
    </row>
    <row r="51">
      <c r="A51" s="7" t="s">
        <v>31</v>
      </c>
      <c r="B51" s="23">
        <f>B22</f>
        <v>85.99650661</v>
      </c>
      <c r="C51" s="24"/>
    </row>
    <row r="52">
      <c r="A52" s="7" t="s">
        <v>32</v>
      </c>
      <c r="B52" s="23">
        <f>B54*C9%</f>
        <v>87.01</v>
      </c>
      <c r="C52" s="24">
        <f>B52*C43/B43</f>
        <v>25.07960753</v>
      </c>
    </row>
    <row r="53">
      <c r="A53" s="20"/>
      <c r="B53" s="21"/>
      <c r="C53" s="22"/>
    </row>
    <row r="54">
      <c r="A54" s="7" t="s">
        <v>33</v>
      </c>
      <c r="B54" s="26">
        <f>B6*C6+B7*C7+B8*C8</f>
        <v>1100</v>
      </c>
      <c r="C54" s="27">
        <f>SUM(C41:C52)</f>
        <v>298.9507353</v>
      </c>
    </row>
    <row r="55">
      <c r="A55" s="20"/>
      <c r="B55" s="21"/>
      <c r="C55" s="22"/>
    </row>
    <row r="56">
      <c r="A56" s="28" t="s">
        <v>34</v>
      </c>
      <c r="B56" s="16" t="s">
        <v>10</v>
      </c>
      <c r="C56" s="29"/>
    </row>
    <row r="57">
      <c r="A57" s="7" t="s">
        <v>20</v>
      </c>
      <c r="B57" s="21">
        <f>B52</f>
        <v>87.01</v>
      </c>
      <c r="C57" s="22"/>
    </row>
    <row r="58">
      <c r="A58" s="20"/>
      <c r="B58" s="21"/>
      <c r="C58" s="22"/>
    </row>
    <row r="59" ht="27.75" customHeight="1">
      <c r="A59" s="15" t="s">
        <v>35</v>
      </c>
      <c r="B59" s="16" t="s">
        <v>10</v>
      </c>
      <c r="C59" s="17" t="s">
        <v>11</v>
      </c>
    </row>
    <row r="60">
      <c r="A60" s="7" t="s">
        <v>36</v>
      </c>
      <c r="B60" s="21">
        <f>B65*C60/C65</f>
        <v>49.99883721</v>
      </c>
      <c r="C60" s="9">
        <v>50.0</v>
      </c>
    </row>
    <row r="61">
      <c r="A61" s="7" t="s">
        <v>37</v>
      </c>
      <c r="B61" s="21">
        <f>B65*C61/C65</f>
        <v>39.99906977</v>
      </c>
      <c r="C61" s="9">
        <v>40.0</v>
      </c>
    </row>
    <row r="62">
      <c r="A62" s="7" t="s">
        <v>13</v>
      </c>
      <c r="B62" s="21">
        <f>B65*C62/C65</f>
        <v>99.99767442</v>
      </c>
      <c r="C62" s="9">
        <v>100.0</v>
      </c>
    </row>
    <row r="63">
      <c r="A63" s="7" t="s">
        <v>38</v>
      </c>
      <c r="B63" s="21">
        <f>B65*C63/C65</f>
        <v>24.9994186</v>
      </c>
      <c r="C63" s="9">
        <v>25.0</v>
      </c>
    </row>
    <row r="64">
      <c r="A64" s="20"/>
      <c r="B64" s="21"/>
      <c r="C64" s="22"/>
    </row>
    <row r="65">
      <c r="A65" s="7" t="s">
        <v>18</v>
      </c>
      <c r="B65" s="21">
        <f>B54*19.545%</f>
        <v>214.995</v>
      </c>
      <c r="C65" s="22">
        <f>SUM(C60:C63)</f>
        <v>215</v>
      </c>
    </row>
    <row r="66">
      <c r="A66" s="7"/>
      <c r="B66" s="21"/>
      <c r="C66" s="22"/>
    </row>
    <row r="67">
      <c r="A67" s="30" t="s">
        <v>39</v>
      </c>
    </row>
    <row r="68" ht="47.25" customHeight="1">
      <c r="A68" s="31" t="s">
        <v>40</v>
      </c>
    </row>
  </sheetData>
  <mergeCells count="8">
    <mergeCell ref="A1:C1"/>
    <mergeCell ref="A2:C2"/>
    <mergeCell ref="A3:C3"/>
    <mergeCell ref="A4:C4"/>
    <mergeCell ref="A9:B9"/>
    <mergeCell ref="A10:C10"/>
    <mergeCell ref="A67:C67"/>
    <mergeCell ref="A68:C6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30.25"/>
    <col customWidth="1" min="3" max="3" width="29.63"/>
  </cols>
  <sheetData>
    <row r="1" ht="53.25" customHeight="1">
      <c r="A1" s="2"/>
    </row>
    <row r="2" ht="248.25" customHeight="1">
      <c r="A2" s="3"/>
    </row>
    <row r="3" ht="27.0" customHeight="1">
      <c r="A3" s="4" t="s">
        <v>1</v>
      </c>
    </row>
    <row r="4">
      <c r="A4" s="5"/>
      <c r="B4" s="6" t="s">
        <v>2</v>
      </c>
      <c r="C4" s="6" t="s">
        <v>3</v>
      </c>
    </row>
    <row r="5">
      <c r="A5" s="7" t="s">
        <v>4</v>
      </c>
      <c r="B5" s="8">
        <v>0.0</v>
      </c>
      <c r="C5" s="9">
        <v>1100.0</v>
      </c>
    </row>
    <row r="6">
      <c r="A6" s="7" t="s">
        <v>5</v>
      </c>
      <c r="B6" s="10">
        <v>2.0</v>
      </c>
      <c r="C6" s="9">
        <v>550.0</v>
      </c>
    </row>
    <row r="7">
      <c r="A7" s="7" t="s">
        <v>6</v>
      </c>
      <c r="B7" s="11">
        <v>0.0</v>
      </c>
      <c r="C7" s="9">
        <v>110.0</v>
      </c>
    </row>
    <row r="8" ht="30.75" customHeight="1">
      <c r="A8" s="12" t="s">
        <v>7</v>
      </c>
      <c r="C8" s="13">
        <v>7.91</v>
      </c>
    </row>
    <row r="9" ht="30.75" customHeight="1">
      <c r="A9" s="14" t="s">
        <v>8</v>
      </c>
    </row>
    <row r="10" ht="27.75" customHeight="1">
      <c r="A10" s="15" t="s">
        <v>9</v>
      </c>
      <c r="B10" s="16" t="s">
        <v>10</v>
      </c>
      <c r="C10" s="17" t="s">
        <v>11</v>
      </c>
    </row>
    <row r="11">
      <c r="A11" s="7" t="s">
        <v>12</v>
      </c>
      <c r="B11" s="18">
        <f>B19*C11/C19</f>
        <v>63.55944697</v>
      </c>
      <c r="C11" s="9">
        <v>27.5</v>
      </c>
    </row>
    <row r="12">
      <c r="A12" s="7" t="s">
        <v>13</v>
      </c>
      <c r="B12" s="18">
        <f>B19*C12/C19</f>
        <v>69.33757851</v>
      </c>
      <c r="C12" s="9">
        <v>30.0</v>
      </c>
    </row>
    <row r="13">
      <c r="A13" s="7" t="s">
        <v>27</v>
      </c>
      <c r="B13" s="18">
        <f>B19*C13/C19</f>
        <v>196.4564724</v>
      </c>
      <c r="C13" s="9">
        <v>85.0</v>
      </c>
    </row>
    <row r="14">
      <c r="A14" s="7" t="s">
        <v>41</v>
      </c>
      <c r="B14" s="18">
        <f>B19*C14/C19</f>
        <v>34.66878925</v>
      </c>
      <c r="C14" s="9">
        <v>15.0</v>
      </c>
    </row>
    <row r="15">
      <c r="A15" s="7" t="s">
        <v>15</v>
      </c>
      <c r="B15" s="18">
        <f>B19*C15/C19</f>
        <v>69.33757851</v>
      </c>
      <c r="C15" s="9">
        <v>30.0</v>
      </c>
    </row>
    <row r="16">
      <c r="A16" s="7" t="s">
        <v>16</v>
      </c>
      <c r="B16" s="18">
        <f>B19*C16/C19</f>
        <v>104.0063678</v>
      </c>
      <c r="C16" s="9">
        <v>45.0</v>
      </c>
    </row>
    <row r="17">
      <c r="A17" s="7" t="s">
        <v>17</v>
      </c>
      <c r="B17" s="18">
        <f>B19*C17/C19</f>
        <v>57.78131542</v>
      </c>
      <c r="C17" s="9">
        <v>25.0</v>
      </c>
    </row>
    <row r="18">
      <c r="A18" s="20"/>
      <c r="B18" s="21"/>
      <c r="C18" s="22"/>
    </row>
    <row r="19">
      <c r="A19" s="7" t="s">
        <v>18</v>
      </c>
      <c r="B19" s="18">
        <f>B37</f>
        <v>595.1475489</v>
      </c>
      <c r="C19" s="22">
        <f>SUM(C11:C17)</f>
        <v>257.5</v>
      </c>
    </row>
    <row r="20">
      <c r="A20" s="20"/>
      <c r="B20" s="21"/>
      <c r="C20" s="22"/>
    </row>
    <row r="21" ht="27.75" customHeight="1">
      <c r="A21" s="15" t="s">
        <v>19</v>
      </c>
      <c r="B21" s="16" t="s">
        <v>10</v>
      </c>
      <c r="C21" s="17" t="s">
        <v>11</v>
      </c>
    </row>
    <row r="22">
      <c r="A22" s="7" t="s">
        <v>20</v>
      </c>
      <c r="B22" s="18">
        <f>B25*C22/C25</f>
        <v>85.99650661</v>
      </c>
      <c r="C22" s="9">
        <v>25.8</v>
      </c>
    </row>
    <row r="23">
      <c r="A23" s="7" t="s">
        <v>17</v>
      </c>
      <c r="B23" s="18">
        <f>B25*C23/C25</f>
        <v>58.99760337</v>
      </c>
      <c r="C23" s="9">
        <v>17.7</v>
      </c>
    </row>
    <row r="24">
      <c r="B24" s="18"/>
      <c r="C24" s="22"/>
    </row>
    <row r="25">
      <c r="A25" s="7" t="s">
        <v>18</v>
      </c>
      <c r="B25" s="18">
        <f>B36</f>
        <v>144.99411</v>
      </c>
      <c r="C25" s="22">
        <f>SUM(C22:C23)</f>
        <v>43.5</v>
      </c>
    </row>
    <row r="26">
      <c r="A26" s="20"/>
      <c r="B26" s="21"/>
      <c r="C26" s="22"/>
    </row>
    <row r="27" ht="27.75" customHeight="1">
      <c r="A27" s="15" t="s">
        <v>21</v>
      </c>
      <c r="B27" s="16" t="s">
        <v>10</v>
      </c>
      <c r="C27" s="17" t="s">
        <v>11</v>
      </c>
    </row>
    <row r="28">
      <c r="A28" s="7" t="s">
        <v>12</v>
      </c>
      <c r="B28" s="18">
        <f>C28*B39/C39</f>
        <v>63.6954956</v>
      </c>
      <c r="C28" s="9">
        <v>55.0</v>
      </c>
    </row>
    <row r="29">
      <c r="A29" s="7" t="s">
        <v>22</v>
      </c>
      <c r="B29" s="18">
        <f>C29*B39/C39</f>
        <v>3.011059792</v>
      </c>
      <c r="C29" s="9">
        <v>2.6</v>
      </c>
    </row>
    <row r="30">
      <c r="A30" s="7" t="s">
        <v>13</v>
      </c>
      <c r="B30" s="18">
        <f>C30*B39/C39</f>
        <v>57.904996</v>
      </c>
      <c r="C30" s="9">
        <v>50.0</v>
      </c>
    </row>
    <row r="31">
      <c r="A31" s="7" t="s">
        <v>27</v>
      </c>
      <c r="B31" s="18">
        <f>C31*B39/C39</f>
        <v>98.4384932</v>
      </c>
      <c r="C31" s="9">
        <v>85.0</v>
      </c>
    </row>
    <row r="32">
      <c r="A32" s="7" t="s">
        <v>41</v>
      </c>
      <c r="B32" s="18">
        <f>C32*B39/C39</f>
        <v>17.3714988</v>
      </c>
      <c r="C32" s="9">
        <v>15.0</v>
      </c>
    </row>
    <row r="33">
      <c r="A33" s="7" t="s">
        <v>23</v>
      </c>
      <c r="B33" s="18">
        <f>C33*B39/C39</f>
        <v>23.1619984</v>
      </c>
      <c r="C33" s="9">
        <v>20.0</v>
      </c>
    </row>
    <row r="34">
      <c r="A34" s="7" t="s">
        <v>24</v>
      </c>
      <c r="B34" s="18">
        <f>C34*B39/C39</f>
        <v>3.47429976</v>
      </c>
      <c r="C34" s="9">
        <v>3.0</v>
      </c>
    </row>
    <row r="35">
      <c r="A35" s="7" t="s">
        <v>25</v>
      </c>
      <c r="B35" s="18">
        <f>C35*B39/C39</f>
        <v>5.7904996</v>
      </c>
      <c r="C35" s="9">
        <v>5.0</v>
      </c>
    </row>
    <row r="36">
      <c r="A36" s="7" t="s">
        <v>19</v>
      </c>
      <c r="B36" s="18">
        <f>C36*B39/C39</f>
        <v>144.99411</v>
      </c>
      <c r="C36" s="9">
        <v>125.2</v>
      </c>
    </row>
    <row r="37" ht="16.5" customHeight="1">
      <c r="A37" s="7" t="s">
        <v>9</v>
      </c>
      <c r="B37" s="18">
        <f>C37*B39/C39</f>
        <v>595.1475489</v>
      </c>
      <c r="C37" s="9">
        <v>513.9</v>
      </c>
    </row>
    <row r="38" ht="16.5" customHeight="1">
      <c r="A38" s="20"/>
      <c r="B38" s="18"/>
      <c r="C38" s="22"/>
    </row>
    <row r="39" ht="16.5" customHeight="1">
      <c r="A39" s="7" t="s">
        <v>18</v>
      </c>
      <c r="B39" s="18">
        <f>SUM(B56-B54)</f>
        <v>1012.99</v>
      </c>
      <c r="C39" s="22">
        <f>SUM(C28:C37)</f>
        <v>874.7</v>
      </c>
    </row>
    <row r="40" ht="16.5" customHeight="1">
      <c r="A40" s="20"/>
      <c r="B40" s="21"/>
      <c r="C40" s="22"/>
    </row>
    <row r="41" ht="27.75" customHeight="1">
      <c r="A41" s="15" t="s">
        <v>42</v>
      </c>
      <c r="B41" s="16" t="s">
        <v>10</v>
      </c>
      <c r="C41" s="17" t="s">
        <v>11</v>
      </c>
    </row>
    <row r="42">
      <c r="A42" s="7" t="s">
        <v>12</v>
      </c>
      <c r="B42" s="23">
        <f>SUM(B11,B28)</f>
        <v>127.2549426</v>
      </c>
      <c r="C42" s="24">
        <f>B42*C44/B44</f>
        <v>36.67973814</v>
      </c>
    </row>
    <row r="43">
      <c r="A43" s="7" t="s">
        <v>13</v>
      </c>
      <c r="B43" s="23">
        <f t="shared" ref="B43:B45" si="1">SUM(B12,B30)</f>
        <v>127.2425745</v>
      </c>
      <c r="C43" s="24">
        <f>B43*C44/B44</f>
        <v>36.67617319</v>
      </c>
    </row>
    <row r="44">
      <c r="A44" s="7" t="s">
        <v>27</v>
      </c>
      <c r="B44" s="23">
        <f t="shared" si="1"/>
        <v>294.8949656</v>
      </c>
      <c r="C44" s="24">
        <v>85.0</v>
      </c>
    </row>
    <row r="45">
      <c r="A45" s="7" t="s">
        <v>41</v>
      </c>
      <c r="B45" s="23">
        <f t="shared" si="1"/>
        <v>52.04028805</v>
      </c>
      <c r="C45" s="24">
        <v>15.0</v>
      </c>
    </row>
    <row r="46">
      <c r="A46" s="7" t="s">
        <v>28</v>
      </c>
      <c r="B46" s="23">
        <f>B15</f>
        <v>69.33757851</v>
      </c>
      <c r="C46" s="24">
        <f>B46*C44/B44</f>
        <v>19.98574021</v>
      </c>
    </row>
    <row r="47">
      <c r="A47" s="7" t="s">
        <v>16</v>
      </c>
      <c r="B47" s="23">
        <f>SUM(B16,B33)</f>
        <v>127.1683662</v>
      </c>
      <c r="C47" s="24">
        <f>B47*C44/B44</f>
        <v>36.65478351</v>
      </c>
    </row>
    <row r="48">
      <c r="A48" s="25" t="s">
        <v>22</v>
      </c>
      <c r="B48" s="23">
        <f>B29</f>
        <v>3.011059792</v>
      </c>
      <c r="C48" s="24">
        <f>B48*C44/B44</f>
        <v>0.8679025149</v>
      </c>
    </row>
    <row r="49">
      <c r="A49" s="7" t="s">
        <v>23</v>
      </c>
      <c r="B49" s="23">
        <f t="shared" ref="B49:B51" si="2">B33</f>
        <v>23.1619984</v>
      </c>
      <c r="C49" s="24">
        <f>B49*C44/B44</f>
        <v>6.676173192</v>
      </c>
    </row>
    <row r="50">
      <c r="A50" s="7" t="s">
        <v>24</v>
      </c>
      <c r="B50" s="23">
        <f t="shared" si="2"/>
        <v>3.47429976</v>
      </c>
      <c r="C50" s="24">
        <f>B50*C44/B44</f>
        <v>1.001425979</v>
      </c>
    </row>
    <row r="51">
      <c r="A51" s="7" t="s">
        <v>29</v>
      </c>
      <c r="B51" s="23">
        <f t="shared" si="2"/>
        <v>5.7904996</v>
      </c>
      <c r="C51" s="24">
        <f>B51*C44/B44</f>
        <v>1.669043298</v>
      </c>
    </row>
    <row r="52">
      <c r="A52" s="7" t="s">
        <v>30</v>
      </c>
      <c r="B52" s="23">
        <f>SUM(B23,B17)</f>
        <v>116.7789188</v>
      </c>
      <c r="C52" s="24">
        <f>B52*C44/B44</f>
        <v>33.66014769</v>
      </c>
    </row>
    <row r="53">
      <c r="A53" s="7" t="s">
        <v>31</v>
      </c>
      <c r="B53" s="23">
        <f>B22</f>
        <v>85.99650661</v>
      </c>
      <c r="C53" s="24"/>
    </row>
    <row r="54">
      <c r="A54" s="7" t="s">
        <v>32</v>
      </c>
      <c r="B54" s="23">
        <f>B56*C8%</f>
        <v>87.01</v>
      </c>
      <c r="C54" s="24">
        <f>B54*C44/B44</f>
        <v>25.07960753</v>
      </c>
    </row>
    <row r="55">
      <c r="A55" s="20"/>
      <c r="B55" s="21"/>
      <c r="C55" s="22"/>
    </row>
    <row r="56">
      <c r="A56" s="7" t="s">
        <v>33</v>
      </c>
      <c r="B56" s="26">
        <f>B5*C5+B6*C6+B7*C7</f>
        <v>1100</v>
      </c>
      <c r="C56" s="27">
        <f>SUM(C42:C54)</f>
        <v>298.9507353</v>
      </c>
    </row>
    <row r="57">
      <c r="A57" s="20"/>
      <c r="B57" s="21"/>
      <c r="C57" s="22"/>
    </row>
    <row r="58">
      <c r="A58" s="28" t="s">
        <v>34</v>
      </c>
      <c r="B58" s="16" t="s">
        <v>10</v>
      </c>
      <c r="C58" s="29"/>
    </row>
    <row r="59">
      <c r="A59" s="7" t="s">
        <v>20</v>
      </c>
      <c r="B59" s="21">
        <f>B54</f>
        <v>87.01</v>
      </c>
      <c r="C59" s="22"/>
    </row>
    <row r="60">
      <c r="A60" s="20"/>
      <c r="B60" s="21"/>
      <c r="C60" s="22"/>
    </row>
    <row r="61" ht="27.75" customHeight="1">
      <c r="A61" s="15" t="s">
        <v>35</v>
      </c>
      <c r="B61" s="16" t="s">
        <v>10</v>
      </c>
      <c r="C61" s="17" t="s">
        <v>11</v>
      </c>
    </row>
    <row r="62">
      <c r="A62" s="7" t="s">
        <v>36</v>
      </c>
      <c r="B62" s="21">
        <f>B67*C62/C67</f>
        <v>49.99883721</v>
      </c>
      <c r="C62" s="9">
        <v>50.0</v>
      </c>
    </row>
    <row r="63">
      <c r="A63" s="7" t="s">
        <v>37</v>
      </c>
      <c r="B63" s="21">
        <f>B67*C63/C67</f>
        <v>39.99906977</v>
      </c>
      <c r="C63" s="9">
        <v>40.0</v>
      </c>
    </row>
    <row r="64">
      <c r="A64" s="7" t="s">
        <v>13</v>
      </c>
      <c r="B64" s="21">
        <f>B67*C64/C67</f>
        <v>99.99767442</v>
      </c>
      <c r="C64" s="9">
        <v>100.0</v>
      </c>
    </row>
    <row r="65">
      <c r="A65" s="7" t="s">
        <v>38</v>
      </c>
      <c r="B65" s="21">
        <f>B67*C65/C67</f>
        <v>24.9994186</v>
      </c>
      <c r="C65" s="9">
        <v>25.0</v>
      </c>
    </row>
    <row r="66">
      <c r="A66" s="20"/>
      <c r="B66" s="21"/>
      <c r="C66" s="22"/>
    </row>
    <row r="67">
      <c r="A67" s="7" t="s">
        <v>18</v>
      </c>
      <c r="B67" s="21">
        <f>B56*19.545%</f>
        <v>214.995</v>
      </c>
      <c r="C67" s="22">
        <f>SUM(C62:C65)</f>
        <v>215</v>
      </c>
    </row>
    <row r="68">
      <c r="A68" s="7"/>
      <c r="B68" s="21"/>
      <c r="C68" s="22"/>
    </row>
    <row r="69">
      <c r="A69" s="30" t="s">
        <v>39</v>
      </c>
    </row>
    <row r="70" ht="47.25" customHeight="1">
      <c r="A70" s="31" t="s">
        <v>40</v>
      </c>
    </row>
  </sheetData>
  <mergeCells count="7">
    <mergeCell ref="A1:C1"/>
    <mergeCell ref="A2:C2"/>
    <mergeCell ref="A3:C3"/>
    <mergeCell ref="A8:B8"/>
    <mergeCell ref="A9:C9"/>
    <mergeCell ref="A69:C69"/>
    <mergeCell ref="A70:C7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30.25"/>
    <col customWidth="1" min="3" max="3" width="29.63"/>
  </cols>
  <sheetData>
    <row r="1" ht="53.25" customHeight="1">
      <c r="A1" s="2"/>
    </row>
    <row r="2" ht="248.25" customHeight="1">
      <c r="A2" s="3"/>
    </row>
    <row r="3" ht="27.0" customHeight="1">
      <c r="A3" s="4" t="s">
        <v>1</v>
      </c>
    </row>
    <row r="4">
      <c r="A4" s="5"/>
      <c r="B4" s="6" t="s">
        <v>2</v>
      </c>
      <c r="C4" s="6" t="s">
        <v>3</v>
      </c>
    </row>
    <row r="5">
      <c r="A5" s="7" t="s">
        <v>4</v>
      </c>
      <c r="B5" s="8">
        <v>0.0</v>
      </c>
      <c r="C5" s="9">
        <v>1100.0</v>
      </c>
    </row>
    <row r="6">
      <c r="A6" s="7" t="s">
        <v>5</v>
      </c>
      <c r="B6" s="10">
        <v>2.0</v>
      </c>
      <c r="C6" s="9">
        <v>550.0</v>
      </c>
    </row>
    <row r="7">
      <c r="A7" s="7" t="s">
        <v>6</v>
      </c>
      <c r="B7" s="11">
        <v>0.0</v>
      </c>
      <c r="C7" s="9">
        <v>110.0</v>
      </c>
    </row>
    <row r="8" ht="30.75" customHeight="1">
      <c r="A8" s="12" t="s">
        <v>7</v>
      </c>
      <c r="C8" s="13">
        <v>7.91</v>
      </c>
    </row>
    <row r="9" ht="30.75" customHeight="1">
      <c r="A9" s="14" t="s">
        <v>8</v>
      </c>
    </row>
    <row r="10" ht="27.75" customHeight="1">
      <c r="A10" s="15" t="s">
        <v>9</v>
      </c>
      <c r="B10" s="16" t="s">
        <v>10</v>
      </c>
      <c r="C10" s="17" t="s">
        <v>11</v>
      </c>
    </row>
    <row r="11">
      <c r="A11" s="7" t="s">
        <v>12</v>
      </c>
      <c r="B11" s="18">
        <f>B19*C11/C19</f>
        <v>63.55944697</v>
      </c>
      <c r="C11" s="9">
        <v>27.5</v>
      </c>
    </row>
    <row r="12">
      <c r="A12" s="7" t="s">
        <v>13</v>
      </c>
      <c r="B12" s="18">
        <f>B19*C12/C19</f>
        <v>69.33757851</v>
      </c>
      <c r="C12" s="9">
        <v>30.0</v>
      </c>
    </row>
    <row r="13">
      <c r="A13" s="7" t="s">
        <v>27</v>
      </c>
      <c r="B13" s="18">
        <f>B19*C13/C19</f>
        <v>219.5689986</v>
      </c>
      <c r="C13" s="9">
        <v>95.0</v>
      </c>
    </row>
    <row r="14">
      <c r="A14" s="7" t="s">
        <v>43</v>
      </c>
      <c r="B14" s="18">
        <f>B19*C14/C19</f>
        <v>11.55626308</v>
      </c>
      <c r="C14" s="9">
        <v>5.0</v>
      </c>
    </row>
    <row r="15">
      <c r="A15" s="7" t="s">
        <v>15</v>
      </c>
      <c r="B15" s="18">
        <f>B19*C15/C19</f>
        <v>69.33757851</v>
      </c>
      <c r="C15" s="9">
        <v>30.0</v>
      </c>
    </row>
    <row r="16">
      <c r="A16" s="7" t="s">
        <v>16</v>
      </c>
      <c r="B16" s="18">
        <f>B19*C16/C19</f>
        <v>104.0063678</v>
      </c>
      <c r="C16" s="9">
        <v>45.0</v>
      </c>
    </row>
    <row r="17">
      <c r="A17" s="7" t="s">
        <v>17</v>
      </c>
      <c r="B17" s="18">
        <f>B19*C17/C19</f>
        <v>57.78131542</v>
      </c>
      <c r="C17" s="9">
        <v>25.0</v>
      </c>
    </row>
    <row r="18">
      <c r="A18" s="20"/>
      <c r="B18" s="21"/>
      <c r="C18" s="22"/>
    </row>
    <row r="19">
      <c r="A19" s="7" t="s">
        <v>18</v>
      </c>
      <c r="B19" s="18">
        <f>B37</f>
        <v>595.1475489</v>
      </c>
      <c r="C19" s="22">
        <f>SUM(C11:C17)</f>
        <v>257.5</v>
      </c>
    </row>
    <row r="20">
      <c r="A20" s="20"/>
      <c r="B20" s="21"/>
      <c r="C20" s="22"/>
    </row>
    <row r="21" ht="27.75" customHeight="1">
      <c r="A21" s="15" t="s">
        <v>19</v>
      </c>
      <c r="B21" s="16" t="s">
        <v>10</v>
      </c>
      <c r="C21" s="17" t="s">
        <v>11</v>
      </c>
    </row>
    <row r="22">
      <c r="A22" s="7" t="s">
        <v>20</v>
      </c>
      <c r="B22" s="18">
        <f>B25*C22/C25</f>
        <v>85.99650661</v>
      </c>
      <c r="C22" s="9">
        <v>25.8</v>
      </c>
    </row>
    <row r="23">
      <c r="A23" s="7" t="s">
        <v>17</v>
      </c>
      <c r="B23" s="18">
        <f>B25*C23/C25</f>
        <v>58.99760337</v>
      </c>
      <c r="C23" s="9">
        <v>17.7</v>
      </c>
    </row>
    <row r="24">
      <c r="A24" s="20"/>
      <c r="B24" s="18"/>
      <c r="C24" s="22"/>
    </row>
    <row r="25">
      <c r="A25" s="7" t="s">
        <v>18</v>
      </c>
      <c r="B25" s="18">
        <f>B36</f>
        <v>144.99411</v>
      </c>
      <c r="C25" s="22">
        <f>SUM(C22:C23)</f>
        <v>43.5</v>
      </c>
    </row>
    <row r="26">
      <c r="A26" s="20"/>
      <c r="B26" s="21"/>
      <c r="C26" s="22"/>
    </row>
    <row r="27" ht="27.75" customHeight="1">
      <c r="A27" s="15" t="s">
        <v>21</v>
      </c>
      <c r="B27" s="16" t="s">
        <v>10</v>
      </c>
      <c r="C27" s="17" t="s">
        <v>11</v>
      </c>
    </row>
    <row r="28">
      <c r="A28" s="7" t="s">
        <v>12</v>
      </c>
      <c r="B28" s="18">
        <f>C28*B39/C39</f>
        <v>63.6954956</v>
      </c>
      <c r="C28" s="9">
        <v>55.0</v>
      </c>
    </row>
    <row r="29">
      <c r="A29" s="7" t="s">
        <v>22</v>
      </c>
      <c r="B29" s="18">
        <f>C29*B39/C39</f>
        <v>3.011059792</v>
      </c>
      <c r="C29" s="9">
        <v>2.6</v>
      </c>
    </row>
    <row r="30">
      <c r="A30" s="7" t="s">
        <v>13</v>
      </c>
      <c r="B30" s="18">
        <f>C30*B39/C39</f>
        <v>57.904996</v>
      </c>
      <c r="C30" s="9">
        <v>50.0</v>
      </c>
    </row>
    <row r="31">
      <c r="A31" s="7" t="s">
        <v>27</v>
      </c>
      <c r="B31" s="18">
        <f>C31*B39/C39</f>
        <v>110.0194924</v>
      </c>
      <c r="C31" s="9">
        <v>95.0</v>
      </c>
    </row>
    <row r="32">
      <c r="A32" s="7" t="s">
        <v>43</v>
      </c>
      <c r="B32" s="18">
        <f>C32*B39/C39</f>
        <v>5.7904996</v>
      </c>
      <c r="C32" s="9">
        <v>5.0</v>
      </c>
    </row>
    <row r="33">
      <c r="A33" s="7" t="s">
        <v>23</v>
      </c>
      <c r="B33" s="18">
        <f>C33*B39/C39</f>
        <v>23.1619984</v>
      </c>
      <c r="C33" s="9">
        <v>20.0</v>
      </c>
    </row>
    <row r="34">
      <c r="A34" s="7" t="s">
        <v>24</v>
      </c>
      <c r="B34" s="18">
        <f>C34*B39/C39</f>
        <v>3.47429976</v>
      </c>
      <c r="C34" s="9">
        <v>3.0</v>
      </c>
    </row>
    <row r="35">
      <c r="A35" s="7" t="s">
        <v>25</v>
      </c>
      <c r="B35" s="18">
        <f>C35*B39/C39</f>
        <v>5.7904996</v>
      </c>
      <c r="C35" s="9">
        <v>5.0</v>
      </c>
    </row>
    <row r="36">
      <c r="A36" s="7" t="s">
        <v>19</v>
      </c>
      <c r="B36" s="18">
        <f>C36*B39/C39</f>
        <v>144.99411</v>
      </c>
      <c r="C36" s="9">
        <v>125.2</v>
      </c>
    </row>
    <row r="37" ht="16.5" customHeight="1">
      <c r="A37" s="7" t="s">
        <v>9</v>
      </c>
      <c r="B37" s="18">
        <f>C37*B39/C39</f>
        <v>595.1475489</v>
      </c>
      <c r="C37" s="9">
        <v>513.9</v>
      </c>
    </row>
    <row r="38" ht="16.5" customHeight="1">
      <c r="A38" s="20"/>
      <c r="B38" s="18"/>
      <c r="C38" s="22"/>
    </row>
    <row r="39" ht="16.5" customHeight="1">
      <c r="A39" s="7" t="s">
        <v>18</v>
      </c>
      <c r="B39" s="18">
        <f>SUM(B56-B54)</f>
        <v>1012.99</v>
      </c>
      <c r="C39" s="22">
        <f>SUM(C28:C37)</f>
        <v>874.7</v>
      </c>
    </row>
    <row r="40" ht="16.5" customHeight="1">
      <c r="A40" s="20"/>
      <c r="B40" s="21"/>
      <c r="C40" s="22"/>
    </row>
    <row r="41" ht="27.75" customHeight="1">
      <c r="A41" s="15" t="s">
        <v>44</v>
      </c>
      <c r="B41" s="16" t="s">
        <v>10</v>
      </c>
      <c r="C41" s="17" t="s">
        <v>11</v>
      </c>
    </row>
    <row r="42">
      <c r="A42" s="7" t="s">
        <v>12</v>
      </c>
      <c r="B42" s="23">
        <f>SUM(B11,B28)</f>
        <v>127.2549426</v>
      </c>
      <c r="C42" s="24">
        <f>B42*C44/B44</f>
        <v>36.67973814</v>
      </c>
    </row>
    <row r="43">
      <c r="A43" s="7" t="s">
        <v>13</v>
      </c>
      <c r="B43" s="23">
        <f t="shared" ref="B43:B45" si="1">SUM(B12,B30)</f>
        <v>127.2425745</v>
      </c>
      <c r="C43" s="24">
        <f>B43*C44/B44</f>
        <v>36.67617319</v>
      </c>
    </row>
    <row r="44">
      <c r="A44" s="7" t="s">
        <v>27</v>
      </c>
      <c r="B44" s="23">
        <f t="shared" si="1"/>
        <v>329.588491</v>
      </c>
      <c r="C44" s="24">
        <v>95.0</v>
      </c>
    </row>
    <row r="45">
      <c r="A45" s="7" t="s">
        <v>43</v>
      </c>
      <c r="B45" s="23">
        <f t="shared" si="1"/>
        <v>17.34676268</v>
      </c>
      <c r="C45" s="24">
        <v>5.0</v>
      </c>
    </row>
    <row r="46">
      <c r="A46" s="7" t="s">
        <v>28</v>
      </c>
      <c r="B46" s="23">
        <f>B15</f>
        <v>69.33757851</v>
      </c>
      <c r="C46" s="24">
        <f>B46*C44/B44</f>
        <v>19.98574021</v>
      </c>
    </row>
    <row r="47">
      <c r="A47" s="7" t="s">
        <v>16</v>
      </c>
      <c r="B47" s="23">
        <f>SUM(B16,B33)</f>
        <v>127.1683662</v>
      </c>
      <c r="C47" s="24">
        <f>B47*C44/B44</f>
        <v>36.65478351</v>
      </c>
    </row>
    <row r="48">
      <c r="A48" s="25" t="s">
        <v>22</v>
      </c>
      <c r="B48" s="23">
        <f>B29</f>
        <v>3.011059792</v>
      </c>
      <c r="C48" s="24">
        <f>B48*C44/B44</f>
        <v>0.8679025149</v>
      </c>
    </row>
    <row r="49">
      <c r="A49" s="7" t="s">
        <v>23</v>
      </c>
      <c r="B49" s="23">
        <f t="shared" ref="B49:B51" si="2">B33</f>
        <v>23.1619984</v>
      </c>
      <c r="C49" s="24">
        <f>B49*C44/B44</f>
        <v>6.676173192</v>
      </c>
    </row>
    <row r="50">
      <c r="A50" s="7" t="s">
        <v>24</v>
      </c>
      <c r="B50" s="23">
        <f t="shared" si="2"/>
        <v>3.47429976</v>
      </c>
      <c r="C50" s="24">
        <f>B50*C44/B44</f>
        <v>1.001425979</v>
      </c>
    </row>
    <row r="51">
      <c r="A51" s="7" t="s">
        <v>29</v>
      </c>
      <c r="B51" s="23">
        <f t="shared" si="2"/>
        <v>5.7904996</v>
      </c>
      <c r="C51" s="24">
        <f>B51*C44/B44</f>
        <v>1.669043298</v>
      </c>
    </row>
    <row r="52">
      <c r="A52" s="7" t="s">
        <v>30</v>
      </c>
      <c r="B52" s="23">
        <f>SUM(B23,B17)</f>
        <v>116.7789188</v>
      </c>
      <c r="C52" s="24">
        <f>B52*C44/B44</f>
        <v>33.66014769</v>
      </c>
    </row>
    <row r="53">
      <c r="A53" s="7" t="s">
        <v>31</v>
      </c>
      <c r="B53" s="23">
        <f>B22</f>
        <v>85.99650661</v>
      </c>
      <c r="C53" s="24"/>
    </row>
    <row r="54">
      <c r="A54" s="7" t="s">
        <v>32</v>
      </c>
      <c r="B54" s="23">
        <f>B56*C8%</f>
        <v>87.01</v>
      </c>
      <c r="C54" s="24">
        <f>B54*C44/B44</f>
        <v>25.07960753</v>
      </c>
    </row>
    <row r="55">
      <c r="A55" s="20"/>
      <c r="B55" s="21"/>
      <c r="C55" s="22"/>
    </row>
    <row r="56">
      <c r="A56" s="7" t="s">
        <v>33</v>
      </c>
      <c r="B56" s="26">
        <f>B5*C5+B6*C6+B7*C7</f>
        <v>1100</v>
      </c>
      <c r="C56" s="27">
        <f>SUM(C42:C54)</f>
        <v>298.9507353</v>
      </c>
    </row>
    <row r="57">
      <c r="A57" s="20"/>
      <c r="B57" s="21"/>
      <c r="C57" s="22"/>
    </row>
    <row r="58">
      <c r="A58" s="28" t="s">
        <v>34</v>
      </c>
      <c r="B58" s="16" t="s">
        <v>10</v>
      </c>
      <c r="C58" s="29"/>
    </row>
    <row r="59">
      <c r="A59" s="7" t="s">
        <v>20</v>
      </c>
      <c r="B59" s="21">
        <f>B54</f>
        <v>87.01</v>
      </c>
      <c r="C59" s="22"/>
    </row>
    <row r="60">
      <c r="A60" s="20"/>
      <c r="B60" s="21"/>
      <c r="C60" s="22"/>
    </row>
    <row r="61" ht="27.75" customHeight="1">
      <c r="A61" s="15" t="s">
        <v>35</v>
      </c>
      <c r="B61" s="16" t="s">
        <v>10</v>
      </c>
      <c r="C61" s="17" t="s">
        <v>11</v>
      </c>
    </row>
    <row r="62">
      <c r="A62" s="7" t="s">
        <v>36</v>
      </c>
      <c r="B62" s="21">
        <f>B67*C62/C67</f>
        <v>49.99883721</v>
      </c>
      <c r="C62" s="9">
        <v>50.0</v>
      </c>
    </row>
    <row r="63">
      <c r="A63" s="7" t="s">
        <v>37</v>
      </c>
      <c r="B63" s="21">
        <f>B67*C63/C67</f>
        <v>39.99906977</v>
      </c>
      <c r="C63" s="9">
        <v>40.0</v>
      </c>
    </row>
    <row r="64">
      <c r="A64" s="7" t="s">
        <v>13</v>
      </c>
      <c r="B64" s="21">
        <f>B67*C64/C67</f>
        <v>99.99767442</v>
      </c>
      <c r="C64" s="9">
        <v>100.0</v>
      </c>
    </row>
    <row r="65">
      <c r="A65" s="7" t="s">
        <v>38</v>
      </c>
      <c r="B65" s="21">
        <f>B67*C65/C67</f>
        <v>24.9994186</v>
      </c>
      <c r="C65" s="9">
        <v>25.0</v>
      </c>
    </row>
    <row r="66">
      <c r="A66" s="20"/>
      <c r="B66" s="21"/>
      <c r="C66" s="22"/>
    </row>
    <row r="67">
      <c r="A67" s="7" t="s">
        <v>18</v>
      </c>
      <c r="B67" s="21">
        <f>B56*19.545%</f>
        <v>214.995</v>
      </c>
      <c r="C67" s="22">
        <f>SUM(C62:C65)</f>
        <v>215</v>
      </c>
    </row>
    <row r="68">
      <c r="A68" s="7"/>
      <c r="B68" s="21"/>
      <c r="C68" s="22"/>
    </row>
    <row r="69">
      <c r="A69" s="30" t="s">
        <v>39</v>
      </c>
    </row>
    <row r="70" ht="47.25" customHeight="1">
      <c r="A70" s="31" t="s">
        <v>40</v>
      </c>
    </row>
  </sheetData>
  <mergeCells count="7">
    <mergeCell ref="A1:C1"/>
    <mergeCell ref="A2:C2"/>
    <mergeCell ref="A3:C3"/>
    <mergeCell ref="A8:B8"/>
    <mergeCell ref="A9:C9"/>
    <mergeCell ref="A69:C69"/>
    <mergeCell ref="A70:C70"/>
  </mergeCells>
  <drawing r:id="rId1"/>
</worksheet>
</file>